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T0145901\Documents\perso\Perso\exploitation agricole\administratif\Commandes\"/>
    </mc:Choice>
  </mc:AlternateContent>
  <bookViews>
    <workbookView xWindow="0" yWindow="120" windowWidth="24000" windowHeight="9620"/>
  </bookViews>
  <sheets>
    <sheet name="BON DE COMMANDE" sheetId="1" r:id="rId1"/>
    <sheet name="Data" sheetId="5" state="hidden" r:id="rId2"/>
  </sheets>
  <definedNames>
    <definedName name="_xlnm.Print_Area" localSheetId="0">'BON DE COMMANDE'!$A$1:$L$39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20" i="1" l="1"/>
  <c r="G23" i="1"/>
  <c r="G3" i="5" l="1"/>
  <c r="G4" i="5"/>
  <c r="G5" i="5"/>
  <c r="G6" i="5"/>
  <c r="G2" i="5"/>
  <c r="J20" i="1"/>
  <c r="G21" i="1"/>
  <c r="J21" i="1" s="1"/>
  <c r="G22" i="1"/>
  <c r="J22" i="1" s="1"/>
  <c r="J23" i="1"/>
  <c r="J19" i="1"/>
  <c r="C20" i="1"/>
  <c r="C21" i="1"/>
  <c r="C22" i="1"/>
  <c r="C23" i="1"/>
  <c r="C19" i="1"/>
  <c r="G8" i="5" l="1"/>
  <c r="H6" i="5" s="1"/>
  <c r="N19" i="1"/>
  <c r="N20" i="1"/>
  <c r="N21" i="1"/>
  <c r="N22" i="1"/>
  <c r="N23" i="1"/>
  <c r="M20" i="1"/>
  <c r="M21" i="1"/>
  <c r="M22" i="1"/>
  <c r="M23" i="1"/>
  <c r="M19" i="1"/>
  <c r="H5" i="5" l="1"/>
  <c r="H7" i="5"/>
  <c r="H4" i="5"/>
  <c r="H2" i="5"/>
  <c r="H3" i="5"/>
  <c r="N24" i="1"/>
  <c r="I26" i="1"/>
  <c r="H8" i="5" l="1"/>
  <c r="I27" i="1" s="1"/>
  <c r="I28" i="1" l="1"/>
</calcChain>
</file>

<file path=xl/sharedStrings.xml><?xml version="1.0" encoding="utf-8"?>
<sst xmlns="http://schemas.openxmlformats.org/spreadsheetml/2006/main" count="61" uniqueCount="53">
  <si>
    <t/>
  </si>
  <si>
    <t>Description</t>
  </si>
  <si>
    <t>Quantité</t>
  </si>
  <si>
    <t>montant tva</t>
  </si>
  <si>
    <t>taux tva</t>
  </si>
  <si>
    <t>"TVA non applicable, article 293-B du Code Général des Impôts"</t>
  </si>
  <si>
    <t>Montant TTC</t>
  </si>
  <si>
    <t xml:space="preserve">PU </t>
  </si>
  <si>
    <t>En cas de retard de paiement, une pénalité égale à 3 fois le taux d'intérêt légal sera exigible (Décret 2009-138 du 9 février 2009).</t>
  </si>
  <si>
    <t>Pour les professionnels, une indemnité minimum forfaitaire de 40 euros pour frais de recouvrement sera exigible (Décret 2012-1115 du 9 octobre 2012).</t>
  </si>
  <si>
    <t>*Certifié par FR-BIO-01</t>
  </si>
  <si>
    <t xml:space="preserve">Prénom: </t>
  </si>
  <si>
    <t>Nom :</t>
  </si>
  <si>
    <r>
      <rPr>
        <sz val="20"/>
        <color theme="1"/>
        <rFont val="Calibri"/>
        <family val="2"/>
        <scheme val="minor"/>
      </rPr>
      <t>Les Jardins de Bach</t>
    </r>
    <r>
      <rPr>
        <sz val="11"/>
        <color theme="1"/>
        <rFont val="Calibri"/>
        <family val="2"/>
        <scheme val="minor"/>
      </rPr>
      <t xml:space="preserve">
Adresse : 81 Chemin des Savetiers -46230 Bach 
Tel : 06 02 04 16 44
Email : contact@lesjardinsdebach.fr</t>
    </r>
  </si>
  <si>
    <t xml:space="preserve">Téléphone: </t>
  </si>
  <si>
    <t>Email:</t>
  </si>
  <si>
    <t xml:space="preserve">Nom : </t>
  </si>
  <si>
    <t>Huile Essentielle de Lavande Fine  Bio * - 5 ml</t>
  </si>
  <si>
    <t>Huile Essentielle de Sauge Sclarée Bio * - 5 ml</t>
  </si>
  <si>
    <t>Huile Essentielle de Romarin  Bio * - 5 ml</t>
  </si>
  <si>
    <t>Siret : 84760016000018 - APE : 0116Z - N° TVA intracom : FR6847600160 - IDU: FR412771_01JBPC</t>
  </si>
  <si>
    <t>Règlement</t>
  </si>
  <si>
    <t>Espèce</t>
  </si>
  <si>
    <t>Virement Bancaire</t>
  </si>
  <si>
    <t>Chèque</t>
  </si>
  <si>
    <t>Date et Signature:</t>
  </si>
  <si>
    <t>Frais de port</t>
  </si>
  <si>
    <t>Total TTC</t>
  </si>
  <si>
    <t>Montant Total TTC</t>
  </si>
  <si>
    <t xml:space="preserve">Produit </t>
  </si>
  <si>
    <t xml:space="preserve">Adresse: </t>
  </si>
  <si>
    <t>Poids g</t>
  </si>
  <si>
    <t>Frais de ports €</t>
  </si>
  <si>
    <t>Prix TTC €</t>
  </si>
  <si>
    <t>Poids du produits g</t>
  </si>
  <si>
    <t>Calcul Frais port commande €</t>
  </si>
  <si>
    <t>Calcul poids commande g</t>
  </si>
  <si>
    <t>Choix du paiement :</t>
  </si>
  <si>
    <t>Retrait sur place</t>
  </si>
  <si>
    <t>IBAN : FR76 1780 7008 0545 5192 6941 015</t>
  </si>
  <si>
    <t>Information Bancaire</t>
  </si>
  <si>
    <t>BIC: CCBPFRPPTLS</t>
  </si>
  <si>
    <t xml:space="preserve"> </t>
  </si>
  <si>
    <t>NON</t>
  </si>
  <si>
    <t>OUI</t>
  </si>
  <si>
    <t xml:space="preserve">              Adresse de Facturation</t>
  </si>
  <si>
    <t xml:space="preserve">          Adresse de Livraison (si différente)</t>
  </si>
  <si>
    <t xml:space="preserve">  </t>
  </si>
  <si>
    <r>
      <t xml:space="preserve"> Bon de Commande                      </t>
    </r>
    <r>
      <rPr>
        <b/>
        <sz val="11"/>
        <color rgb="FF000000"/>
        <rFont val="Arial"/>
        <family val="2"/>
      </rPr>
      <t xml:space="preserve">  (compléter les parties grisées)</t>
    </r>
  </si>
  <si>
    <t>Frais de port offert à partir de 50€</t>
  </si>
  <si>
    <t xml:space="preserve">Retrait sur place: </t>
  </si>
  <si>
    <t>Eau Florale de Romarin Bio * - 200ml</t>
  </si>
  <si>
    <t>Eau Florale de Lavande Bio * - 200ml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</si>
</sst>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€_-;\-* #,##0.00\ _€_-;_-* &quot;-&quot;??\ _€_-;_-@_-"/>
    <numFmt numFmtId="165" formatCode="#,##0.00\ &quot;€&quot;"/>
    <numFmt numFmtId="166" formatCode="#,##0_ ;[Red]\-#,##0\ "/>
    <numFmt numFmtId="167" formatCode="#,##0.00_ ;[Red]\-#,##0.00\ "/>
    <numFmt numFmtId="168" formatCode="#,##0.0\ &quot;€&quot;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rgb="FF000000"/>
      <name val="Arial"/>
      <family val="2"/>
    </font>
    <font>
      <b/>
      <sz val="2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0.5"/>
      <color rgb="FF000000"/>
      <name val="Arial"/>
      <family val="2"/>
    </font>
    <font>
      <sz val="10"/>
      <color rgb="FFFFFFFF"/>
      <name val="Arial"/>
      <family val="2"/>
    </font>
    <font>
      <b/>
      <i/>
      <sz val="11"/>
      <color rgb="FF000000"/>
      <name val="Arial"/>
      <family val="2"/>
    </font>
    <font>
      <b/>
      <i/>
      <sz val="11"/>
      <color rgb="FF00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u/>
      <sz val="14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7"/>
      <color theme="1"/>
      <name val="Arial"/>
      <family val="2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sz val="12"/>
      <color rgb="FF1E1E1E"/>
      <name val="Segoe UI"/>
      <family val="2"/>
    </font>
    <font>
      <b/>
      <sz val="11"/>
      <color rgb="FF000000"/>
      <name val="Arial"/>
      <family val="2"/>
    </font>
    <font>
      <u/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141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10" fontId="0" fillId="0" borderId="0" xfId="0" applyNumberFormat="1" applyProtection="1">
      <protection locked="0"/>
    </xf>
    <xf numFmtId="9" fontId="0" fillId="0" borderId="0" xfId="2" applyFont="1" applyProtection="1">
      <protection locked="0"/>
    </xf>
    <xf numFmtId="0" fontId="0" fillId="0" borderId="8" xfId="0" applyBorder="1" applyProtection="1">
      <protection locked="0"/>
    </xf>
    <xf numFmtId="0" fontId="11" fillId="0" borderId="0" xfId="0" applyFont="1" applyAlignment="1" applyProtection="1">
      <alignment horizontal="center" vertical="center"/>
      <protection locked="0"/>
    </xf>
    <xf numFmtId="164" fontId="0" fillId="0" borderId="0" xfId="1" applyFont="1" applyProtection="1">
      <protection locked="0"/>
    </xf>
    <xf numFmtId="164" fontId="0" fillId="0" borderId="0" xfId="0" applyNumberFormat="1" applyProtection="1">
      <protection locked="0"/>
    </xf>
    <xf numFmtId="164" fontId="13" fillId="0" borderId="0" xfId="1" applyFont="1" applyBorder="1" applyAlignment="1" applyProtection="1">
      <alignment horizontal="right"/>
    </xf>
    <xf numFmtId="4" fontId="6" fillId="0" borderId="0" xfId="0" applyNumberFormat="1" applyFont="1" applyBorder="1" applyAlignment="1" applyProtection="1">
      <alignment vertical="center"/>
    </xf>
    <xf numFmtId="0" fontId="0" fillId="0" borderId="32" xfId="0" applyBorder="1"/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 wrapText="1"/>
    </xf>
    <xf numFmtId="40" fontId="0" fillId="0" borderId="34" xfId="0" applyNumberFormat="1" applyBorder="1" applyAlignment="1">
      <alignment horizontal="center"/>
    </xf>
    <xf numFmtId="0" fontId="0" fillId="0" borderId="34" xfId="0" applyBorder="1"/>
    <xf numFmtId="0" fontId="0" fillId="0" borderId="34" xfId="0" applyBorder="1" applyAlignment="1">
      <alignment horizontal="center"/>
    </xf>
    <xf numFmtId="0" fontId="0" fillId="0" borderId="33" xfId="0" applyBorder="1"/>
    <xf numFmtId="0" fontId="0" fillId="0" borderId="35" xfId="0" applyBorder="1"/>
    <xf numFmtId="165" fontId="0" fillId="0" borderId="12" xfId="0" applyNumberFormat="1" applyBorder="1" applyAlignment="1" applyProtection="1">
      <alignment horizontal="center" vertical="center" wrapText="1"/>
    </xf>
    <xf numFmtId="165" fontId="0" fillId="0" borderId="16" xfId="0" applyNumberFormat="1" applyBorder="1" applyAlignment="1" applyProtection="1">
      <alignment horizontal="center" vertical="center" wrapText="1"/>
    </xf>
    <xf numFmtId="0" fontId="24" fillId="0" borderId="0" xfId="0" applyFont="1"/>
    <xf numFmtId="166" fontId="0" fillId="4" borderId="36" xfId="0" applyNumberFormat="1" applyFill="1" applyBorder="1" applyAlignment="1">
      <alignment horizontal="center"/>
    </xf>
    <xf numFmtId="166" fontId="0" fillId="0" borderId="9" xfId="0" applyNumberForma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31" xfId="0" applyBorder="1"/>
    <xf numFmtId="0" fontId="0" fillId="0" borderId="31" xfId="0" applyFill="1" applyBorder="1" applyAlignment="1">
      <alignment horizontal="center"/>
    </xf>
    <xf numFmtId="0" fontId="0" fillId="0" borderId="40" xfId="0" applyBorder="1"/>
    <xf numFmtId="0" fontId="2" fillId="0" borderId="41" xfId="0" applyFont="1" applyFill="1" applyBorder="1" applyAlignment="1">
      <alignment horizontal="center"/>
    </xf>
    <xf numFmtId="167" fontId="0" fillId="0" borderId="42" xfId="0" applyNumberFormat="1" applyBorder="1" applyAlignment="1">
      <alignment horizontal="center"/>
    </xf>
    <xf numFmtId="167" fontId="0" fillId="0" borderId="8" xfId="0" applyNumberFormat="1" applyBorder="1" applyAlignment="1">
      <alignment horizontal="center"/>
    </xf>
    <xf numFmtId="167" fontId="0" fillId="0" borderId="43" xfId="0" applyNumberFormat="1" applyBorder="1" applyAlignment="1">
      <alignment horizontal="center"/>
    </xf>
    <xf numFmtId="2" fontId="0" fillId="4" borderId="44" xfId="0" applyNumberForma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Alignment="1" applyProtection="1">
      <alignment horizontal="center" vertical="top" wrapText="1"/>
    </xf>
    <xf numFmtId="0" fontId="3" fillId="0" borderId="5" xfId="0" applyFont="1" applyBorder="1" applyProtection="1"/>
    <xf numFmtId="0" fontId="0" fillId="0" borderId="0" xfId="0" applyProtection="1"/>
    <xf numFmtId="0" fontId="6" fillId="0" borderId="0" xfId="0" applyFont="1" applyBorder="1" applyAlignment="1" applyProtection="1"/>
    <xf numFmtId="14" fontId="7" fillId="2" borderId="0" xfId="0" applyNumberFormat="1" applyFont="1" applyFill="1" applyBorder="1" applyAlignment="1" applyProtection="1">
      <alignment horizontal="left"/>
    </xf>
    <xf numFmtId="0" fontId="0" fillId="0" borderId="0" xfId="0" applyBorder="1" applyProtection="1"/>
    <xf numFmtId="0" fontId="0" fillId="0" borderId="0" xfId="0" applyAlignment="1" applyProtection="1">
      <alignment horizontal="center"/>
    </xf>
    <xf numFmtId="0" fontId="0" fillId="0" borderId="5" xfId="0" applyBorder="1" applyProtection="1"/>
    <xf numFmtId="0" fontId="6" fillId="0" borderId="0" xfId="0" applyFont="1" applyBorder="1" applyProtection="1"/>
    <xf numFmtId="0" fontId="5" fillId="0" borderId="0" xfId="0" applyFont="1" applyBorder="1" applyAlignment="1" applyProtection="1">
      <alignment horizontal="right"/>
    </xf>
    <xf numFmtId="0" fontId="22" fillId="0" borderId="0" xfId="0" applyFont="1" applyAlignment="1" applyProtection="1">
      <alignment horizontal="right"/>
    </xf>
    <xf numFmtId="0" fontId="8" fillId="0" borderId="0" xfId="0" applyFont="1" applyBorder="1" applyAlignment="1" applyProtection="1">
      <alignment horizontal="left" indent="1"/>
    </xf>
    <xf numFmtId="0" fontId="9" fillId="0" borderId="0" xfId="0" applyFont="1" applyBorder="1" applyProtection="1"/>
    <xf numFmtId="0" fontId="5" fillId="0" borderId="0" xfId="0" applyFont="1" applyFill="1" applyBorder="1" applyProtection="1"/>
    <xf numFmtId="1" fontId="0" fillId="0" borderId="0" xfId="0" quotePrefix="1" applyNumberFormat="1" applyFont="1" applyBorder="1" applyAlignment="1" applyProtection="1">
      <alignment horizontal="left"/>
    </xf>
    <xf numFmtId="0" fontId="7" fillId="0" borderId="48" xfId="0" applyFont="1" applyBorder="1" applyProtection="1"/>
    <xf numFmtId="14" fontId="0" fillId="0" borderId="0" xfId="0" applyNumberFormat="1" applyBorder="1" applyAlignment="1" applyProtection="1">
      <alignment horizontal="left"/>
    </xf>
    <xf numFmtId="0" fontId="5" fillId="0" borderId="0" xfId="0" applyFont="1" applyBorder="1" applyAlignment="1" applyProtection="1">
      <alignment vertical="top" wrapText="1"/>
    </xf>
    <xf numFmtId="0" fontId="0" fillId="0" borderId="0" xfId="0" applyFill="1" applyBorder="1" applyAlignment="1" applyProtection="1">
      <alignment horizontal="left" vertical="top" wrapText="1"/>
    </xf>
    <xf numFmtId="0" fontId="0" fillId="0" borderId="13" xfId="0" applyBorder="1" applyProtection="1"/>
    <xf numFmtId="0" fontId="10" fillId="3" borderId="11" xfId="0" applyFont="1" applyFill="1" applyBorder="1" applyAlignment="1" applyProtection="1">
      <alignment horizontal="center" vertical="center" wrapText="1"/>
    </xf>
    <xf numFmtId="0" fontId="10" fillId="3" borderId="16" xfId="0" applyFont="1" applyFill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left"/>
    </xf>
    <xf numFmtId="0" fontId="0" fillId="0" borderId="0" xfId="0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right"/>
    </xf>
    <xf numFmtId="0" fontId="0" fillId="0" borderId="0" xfId="0" applyBorder="1" applyAlignment="1" applyProtection="1">
      <alignment vertical="center"/>
    </xf>
    <xf numFmtId="4" fontId="12" fillId="0" borderId="10" xfId="0" applyNumberFormat="1" applyFont="1" applyBorder="1" applyAlignment="1" applyProtection="1">
      <alignment horizontal="center" vertical="center"/>
    </xf>
    <xf numFmtId="10" fontId="12" fillId="0" borderId="10" xfId="2" applyNumberFormat="1" applyFont="1" applyBorder="1" applyAlignment="1" applyProtection="1">
      <alignment horizontal="center" vertical="center"/>
    </xf>
    <xf numFmtId="0" fontId="0" fillId="0" borderId="19" xfId="0" applyBorder="1" applyProtection="1"/>
    <xf numFmtId="0" fontId="0" fillId="0" borderId="25" xfId="0" applyBorder="1" applyProtection="1"/>
    <xf numFmtId="0" fontId="0" fillId="0" borderId="20" xfId="0" applyBorder="1" applyProtection="1"/>
    <xf numFmtId="0" fontId="21" fillId="0" borderId="16" xfId="0" applyFont="1" applyBorder="1" applyAlignment="1" applyProtection="1">
      <alignment vertical="center"/>
    </xf>
    <xf numFmtId="0" fontId="0" fillId="0" borderId="22" xfId="0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center" wrapText="1"/>
    </xf>
    <xf numFmtId="0" fontId="19" fillId="0" borderId="16" xfId="0" applyFont="1" applyBorder="1" applyProtection="1"/>
    <xf numFmtId="0" fontId="0" fillId="0" borderId="21" xfId="0" applyBorder="1" applyProtection="1"/>
    <xf numFmtId="0" fontId="0" fillId="0" borderId="22" xfId="0" applyBorder="1" applyAlignment="1" applyProtection="1">
      <alignment horizontal="left"/>
    </xf>
    <xf numFmtId="0" fontId="7" fillId="0" borderId="16" xfId="0" applyFont="1" applyBorder="1" applyProtection="1"/>
    <xf numFmtId="0" fontId="0" fillId="0" borderId="22" xfId="0" applyBorder="1" applyProtection="1"/>
    <xf numFmtId="0" fontId="17" fillId="0" borderId="0" xfId="0" applyFont="1" applyProtection="1"/>
    <xf numFmtId="4" fontId="6" fillId="0" borderId="0" xfId="0" applyNumberFormat="1" applyFont="1" applyBorder="1" applyAlignment="1" applyProtection="1">
      <alignment horizontal="center" vertical="center"/>
    </xf>
    <xf numFmtId="0" fontId="26" fillId="0" borderId="21" xfId="0" applyFont="1" applyBorder="1" applyProtection="1"/>
    <xf numFmtId="0" fontId="0" fillId="0" borderId="23" xfId="0" applyBorder="1" applyProtection="1"/>
    <xf numFmtId="0" fontId="0" fillId="0" borderId="26" xfId="0" applyBorder="1" applyProtection="1"/>
    <xf numFmtId="0" fontId="0" fillId="0" borderId="24" xfId="0" applyBorder="1" applyProtection="1"/>
    <xf numFmtId="0" fontId="18" fillId="0" borderId="0" xfId="0" applyFont="1" applyProtection="1"/>
    <xf numFmtId="0" fontId="13" fillId="0" borderId="0" xfId="0" applyNumberFormat="1" applyFont="1" applyBorder="1" applyAlignment="1" applyProtection="1">
      <alignment horizontal="left"/>
    </xf>
    <xf numFmtId="0" fontId="0" fillId="0" borderId="14" xfId="0" applyBorder="1" applyProtection="1"/>
    <xf numFmtId="0" fontId="0" fillId="0" borderId="15" xfId="0" applyBorder="1" applyProtection="1"/>
    <xf numFmtId="0" fontId="23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top"/>
    </xf>
    <xf numFmtId="3" fontId="0" fillId="5" borderId="7" xfId="0" applyNumberFormat="1" applyFill="1" applyBorder="1" applyAlignment="1" applyProtection="1">
      <alignment horizontal="center" vertical="center" wrapText="1"/>
      <protection locked="0"/>
    </xf>
    <xf numFmtId="3" fontId="0" fillId="5" borderId="18" xfId="0" applyNumberFormat="1" applyFill="1" applyBorder="1" applyAlignment="1" applyProtection="1">
      <alignment horizontal="center" vertical="center" wrapText="1"/>
      <protection locked="0"/>
    </xf>
    <xf numFmtId="0" fontId="28" fillId="5" borderId="49" xfId="0" applyFont="1" applyFill="1" applyBorder="1" applyAlignment="1" applyProtection="1">
      <alignment horizontal="center" vertical="center"/>
      <protection locked="0"/>
    </xf>
    <xf numFmtId="0" fontId="0" fillId="5" borderId="0" xfId="0" applyFill="1" applyBorder="1" applyAlignment="1" applyProtection="1">
      <alignment horizontal="left"/>
    </xf>
    <xf numFmtId="0" fontId="0" fillId="6" borderId="21" xfId="0" applyFill="1" applyBorder="1" applyProtection="1"/>
    <xf numFmtId="0" fontId="5" fillId="6" borderId="21" xfId="0" applyFont="1" applyFill="1" applyBorder="1" applyAlignment="1" applyProtection="1">
      <alignment vertical="center"/>
    </xf>
    <xf numFmtId="0" fontId="14" fillId="0" borderId="0" xfId="0" applyFont="1" applyProtection="1"/>
    <xf numFmtId="164" fontId="14" fillId="0" borderId="0" xfId="0" applyNumberFormat="1" applyFont="1" applyProtection="1"/>
    <xf numFmtId="0" fontId="16" fillId="0" borderId="0" xfId="3" applyFont="1" applyProtection="1"/>
    <xf numFmtId="0" fontId="23" fillId="5" borderId="19" xfId="0" applyFont="1" applyFill="1" applyBorder="1" applyAlignment="1" applyProtection="1">
      <alignment horizontal="left" vertical="top"/>
      <protection locked="0"/>
    </xf>
    <xf numFmtId="0" fontId="0" fillId="5" borderId="25" xfId="0" applyFill="1" applyBorder="1" applyAlignment="1" applyProtection="1">
      <alignment horizontal="left" vertical="top"/>
      <protection locked="0"/>
    </xf>
    <xf numFmtId="0" fontId="0" fillId="5" borderId="20" xfId="0" applyFill="1" applyBorder="1" applyAlignment="1" applyProtection="1">
      <alignment horizontal="left" vertical="top"/>
      <protection locked="0"/>
    </xf>
    <xf numFmtId="0" fontId="0" fillId="5" borderId="23" xfId="0" applyFill="1" applyBorder="1" applyAlignment="1" applyProtection="1">
      <alignment horizontal="left" vertical="top"/>
      <protection locked="0"/>
    </xf>
    <xf numFmtId="0" fontId="0" fillId="5" borderId="26" xfId="0" applyFill="1" applyBorder="1" applyAlignment="1" applyProtection="1">
      <alignment horizontal="left" vertical="top"/>
      <protection locked="0"/>
    </xf>
    <xf numFmtId="0" fontId="0" fillId="5" borderId="24" xfId="0" applyFill="1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center" vertical="top" wrapText="1"/>
    </xf>
    <xf numFmtId="0" fontId="6" fillId="0" borderId="0" xfId="0" applyFont="1" applyBorder="1" applyProtection="1"/>
    <xf numFmtId="165" fontId="21" fillId="0" borderId="27" xfId="0" applyNumberFormat="1" applyFont="1" applyBorder="1" applyAlignment="1" applyProtection="1">
      <alignment horizontal="center" vertical="center"/>
    </xf>
    <xf numFmtId="165" fontId="21" fillId="0" borderId="28" xfId="0" applyNumberFormat="1" applyFont="1" applyBorder="1" applyAlignment="1" applyProtection="1">
      <alignment horizontal="center" vertical="center"/>
    </xf>
    <xf numFmtId="165" fontId="25" fillId="0" borderId="27" xfId="0" applyNumberFormat="1" applyFont="1" applyBorder="1" applyAlignment="1" applyProtection="1">
      <alignment horizontal="center" vertical="center"/>
    </xf>
    <xf numFmtId="165" fontId="25" fillId="0" borderId="28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168" fontId="0" fillId="0" borderId="27" xfId="0" applyNumberFormat="1" applyBorder="1" applyAlignment="1" applyProtection="1">
      <alignment horizontal="center" vertical="center"/>
    </xf>
    <xf numFmtId="168" fontId="0" fillId="0" borderId="28" xfId="0" applyNumberFormat="1" applyBorder="1" applyAlignment="1" applyProtection="1">
      <alignment horizontal="center" vertical="center"/>
    </xf>
    <xf numFmtId="0" fontId="0" fillId="0" borderId="27" xfId="0" applyBorder="1" applyAlignment="1" applyProtection="1">
      <alignment horizontal="left" vertical="center"/>
    </xf>
    <xf numFmtId="0" fontId="0" fillId="0" borderId="30" xfId="0" applyBorder="1" applyAlignment="1" applyProtection="1">
      <alignment horizontal="left" vertical="center"/>
    </xf>
    <xf numFmtId="0" fontId="0" fillId="0" borderId="28" xfId="0" applyBorder="1" applyAlignment="1" applyProtection="1">
      <alignment horizontal="left" vertical="center"/>
    </xf>
    <xf numFmtId="0" fontId="10" fillId="3" borderId="29" xfId="0" applyFont="1" applyFill="1" applyBorder="1" applyAlignment="1" applyProtection="1">
      <alignment horizontal="center" vertical="center" wrapText="1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1" xfId="0" applyFont="1" applyFill="1" applyBorder="1" applyAlignment="1" applyProtection="1">
      <alignment horizontal="center" vertical="center"/>
    </xf>
    <xf numFmtId="0" fontId="10" fillId="3" borderId="29" xfId="0" applyFont="1" applyFill="1" applyBorder="1" applyAlignment="1" applyProtection="1">
      <alignment horizontal="center" vertical="center"/>
    </xf>
    <xf numFmtId="0" fontId="5" fillId="5" borderId="51" xfId="0" applyFont="1" applyFill="1" applyBorder="1" applyAlignment="1" applyProtection="1">
      <protection locked="0"/>
    </xf>
    <xf numFmtId="0" fontId="0" fillId="5" borderId="51" xfId="0" applyFill="1" applyBorder="1" applyAlignment="1" applyProtection="1">
      <protection locked="0"/>
    </xf>
    <xf numFmtId="0" fontId="5" fillId="5" borderId="50" xfId="0" applyFont="1" applyFill="1" applyBorder="1" applyAlignment="1" applyProtection="1">
      <protection locked="0"/>
    </xf>
    <xf numFmtId="0" fontId="0" fillId="5" borderId="50" xfId="0" applyFill="1" applyBorder="1" applyAlignment="1" applyProtection="1">
      <protection locked="0"/>
    </xf>
    <xf numFmtId="0" fontId="22" fillId="5" borderId="50" xfId="0" applyFont="1" applyFill="1" applyBorder="1" applyAlignment="1" applyProtection="1">
      <protection locked="0"/>
    </xf>
    <xf numFmtId="0" fontId="0" fillId="5" borderId="51" xfId="0" applyFill="1" applyBorder="1" applyAlignment="1" applyProtection="1">
      <alignment horizontal="left"/>
      <protection locked="0"/>
    </xf>
    <xf numFmtId="0" fontId="0" fillId="5" borderId="50" xfId="0" applyFont="1" applyFill="1" applyBorder="1" applyAlignment="1" applyProtection="1">
      <alignment horizontal="left"/>
      <protection locked="0"/>
    </xf>
    <xf numFmtId="0" fontId="0" fillId="5" borderId="50" xfId="0" applyFill="1" applyBorder="1" applyAlignment="1" applyProtection="1">
      <alignment horizontal="left"/>
      <protection locked="0"/>
    </xf>
    <xf numFmtId="0" fontId="9" fillId="5" borderId="50" xfId="0" applyFont="1" applyFill="1" applyBorder="1" applyAlignment="1" applyProtection="1">
      <alignment horizontal="left" indent="1"/>
      <protection locked="0"/>
    </xf>
    <xf numFmtId="0" fontId="0" fillId="5" borderId="50" xfId="0" applyFill="1" applyBorder="1" applyAlignment="1" applyProtection="1">
      <alignment horizontal="left" indent="1"/>
      <protection locked="0"/>
    </xf>
    <xf numFmtId="0" fontId="8" fillId="5" borderId="50" xfId="0" applyFont="1" applyFill="1" applyBorder="1" applyAlignment="1" applyProtection="1">
      <alignment horizontal="left"/>
      <protection locked="0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25</xdr:row>
          <xdr:rowOff>95250</xdr:rowOff>
        </xdr:from>
        <xdr:to>
          <xdr:col>4</xdr:col>
          <xdr:colOff>31750</xdr:colOff>
          <xdr:row>27</xdr:row>
          <xdr:rowOff>107950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Chèque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26</xdr:row>
          <xdr:rowOff>146050</xdr:rowOff>
        </xdr:from>
        <xdr:to>
          <xdr:col>4</xdr:col>
          <xdr:colOff>31750</xdr:colOff>
          <xdr:row>28</xdr:row>
          <xdr:rowOff>152400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Virement Bancaire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28</xdr:row>
          <xdr:rowOff>12700</xdr:rowOff>
        </xdr:from>
        <xdr:to>
          <xdr:col>4</xdr:col>
          <xdr:colOff>31750</xdr:colOff>
          <xdr:row>30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Espèce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fitToPage="1"/>
  </sheetPr>
  <dimension ref="A1:W134"/>
  <sheetViews>
    <sheetView showGridLines="0" tabSelected="1" topLeftCell="A9" zoomScaleNormal="100" workbookViewId="0">
      <selection activeCell="L5" sqref="L5"/>
    </sheetView>
  </sheetViews>
  <sheetFormatPr baseColWidth="10" defaultColWidth="0" defaultRowHeight="14.5" x14ac:dyDescent="0.35"/>
  <cols>
    <col min="1" max="1" width="2.453125" style="1" customWidth="1"/>
    <col min="2" max="2" width="2.7265625" style="1" customWidth="1"/>
    <col min="3" max="3" width="19.1796875" style="1" customWidth="1"/>
    <col min="4" max="4" width="16.7265625" style="1" customWidth="1"/>
    <col min="5" max="5" width="5.7265625" style="1" customWidth="1"/>
    <col min="6" max="6" width="6.1796875" style="1" customWidth="1"/>
    <col min="7" max="7" width="19.54296875" style="1" customWidth="1"/>
    <col min="8" max="8" width="18.54296875" style="1" customWidth="1"/>
    <col min="9" max="9" width="16.81640625" style="1" customWidth="1"/>
    <col min="10" max="10" width="18.54296875" style="1" customWidth="1"/>
    <col min="11" max="11" width="7.54296875" style="1" customWidth="1"/>
    <col min="12" max="12" width="3.1796875" style="1" customWidth="1"/>
    <col min="13" max="16384" width="11.453125" style="1" hidden="1"/>
  </cols>
  <sheetData>
    <row r="1" spans="1:23" s="2" customFormat="1" ht="15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s="2" customFormat="1" ht="9.75" customHeight="1" thickTop="1" x14ac:dyDescent="0.35">
      <c r="A2" s="1"/>
      <c r="B2" s="41"/>
      <c r="C2" s="42"/>
      <c r="D2" s="42"/>
      <c r="E2" s="42"/>
      <c r="F2" s="42"/>
      <c r="G2" s="42"/>
      <c r="H2" s="42"/>
      <c r="I2" s="42"/>
      <c r="J2" s="42"/>
      <c r="K2" s="4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s="2" customFormat="1" ht="46.5" customHeight="1" x14ac:dyDescent="0.5">
      <c r="A3" s="1"/>
      <c r="B3" s="44"/>
      <c r="C3" s="113" t="s">
        <v>13</v>
      </c>
      <c r="D3" s="113"/>
      <c r="E3" s="45"/>
      <c r="F3" s="45"/>
      <c r="G3" s="45"/>
      <c r="H3" s="119" t="s">
        <v>48</v>
      </c>
      <c r="I3" s="120"/>
      <c r="J3" s="120"/>
      <c r="K3" s="46"/>
      <c r="L3" s="3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s="2" customFormat="1" ht="48.75" customHeight="1" x14ac:dyDescent="0.5">
      <c r="A4" s="1"/>
      <c r="B4" s="44"/>
      <c r="C4" s="113"/>
      <c r="D4" s="113"/>
      <c r="E4" s="45"/>
      <c r="F4" s="45"/>
      <c r="G4" s="45"/>
      <c r="H4" s="47"/>
      <c r="I4" s="48"/>
      <c r="J4" s="49"/>
      <c r="K4" s="46"/>
      <c r="L4" s="3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s="2" customFormat="1" ht="12.65" customHeight="1" x14ac:dyDescent="0.35">
      <c r="A5" s="1"/>
      <c r="B5" s="44"/>
      <c r="C5" s="50"/>
      <c r="D5" s="51"/>
      <c r="E5" s="51"/>
      <c r="F5" s="50"/>
      <c r="G5" s="50"/>
      <c r="H5" s="50"/>
      <c r="I5" s="50"/>
      <c r="J5" s="50"/>
      <c r="K5" s="52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s="2" customFormat="1" ht="15.65" customHeight="1" x14ac:dyDescent="0.35">
      <c r="A6" s="1"/>
      <c r="B6" s="44"/>
      <c r="C6" s="114" t="s">
        <v>45</v>
      </c>
      <c r="D6" s="114"/>
      <c r="E6" s="114"/>
      <c r="F6" s="114"/>
      <c r="G6" s="51"/>
      <c r="H6" s="53" t="s">
        <v>46</v>
      </c>
      <c r="I6" s="51"/>
      <c r="J6" s="51"/>
      <c r="K6" s="52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s="2" customFormat="1" ht="18" customHeight="1" x14ac:dyDescent="0.35">
      <c r="A7" s="1"/>
      <c r="B7" s="44"/>
      <c r="C7" s="54" t="s">
        <v>12</v>
      </c>
      <c r="D7" s="135"/>
      <c r="E7" s="135"/>
      <c r="F7" s="135"/>
      <c r="G7" s="51"/>
      <c r="H7" s="54" t="s">
        <v>16</v>
      </c>
      <c r="I7" s="130" t="s">
        <v>42</v>
      </c>
      <c r="J7" s="131"/>
      <c r="K7" s="52"/>
      <c r="L7" s="1"/>
      <c r="M7" s="1"/>
      <c r="N7" s="4">
        <v>5.5E-2</v>
      </c>
      <c r="O7" s="1"/>
      <c r="P7" s="1"/>
      <c r="Q7" s="1"/>
      <c r="R7" s="1"/>
      <c r="S7" s="1"/>
      <c r="T7" s="1"/>
      <c r="U7" s="1"/>
      <c r="V7" s="1"/>
      <c r="W7" s="1"/>
    </row>
    <row r="8" spans="1:23" s="2" customFormat="1" x14ac:dyDescent="0.35">
      <c r="A8" s="1"/>
      <c r="B8" s="44"/>
      <c r="C8" s="54" t="s">
        <v>11</v>
      </c>
      <c r="D8" s="136"/>
      <c r="E8" s="137"/>
      <c r="F8" s="137"/>
      <c r="G8" s="51"/>
      <c r="H8" s="54" t="s">
        <v>11</v>
      </c>
      <c r="I8" s="132"/>
      <c r="J8" s="133"/>
      <c r="K8" s="52"/>
      <c r="L8" s="1"/>
      <c r="M8" s="1"/>
      <c r="N8" s="5">
        <v>0.1</v>
      </c>
      <c r="O8" s="1"/>
      <c r="P8" s="1"/>
      <c r="Q8" s="1"/>
      <c r="R8" s="1"/>
      <c r="S8" s="1"/>
      <c r="T8" s="1"/>
      <c r="U8" s="1"/>
      <c r="V8" s="1"/>
      <c r="W8" s="1"/>
    </row>
    <row r="9" spans="1:23" s="2" customFormat="1" x14ac:dyDescent="0.35">
      <c r="A9" s="1"/>
      <c r="B9" s="44"/>
      <c r="C9" s="54" t="s">
        <v>30</v>
      </c>
      <c r="D9" s="138"/>
      <c r="E9" s="139"/>
      <c r="F9" s="139"/>
      <c r="G9" s="51"/>
      <c r="H9" s="54" t="s">
        <v>30</v>
      </c>
      <c r="I9" s="132"/>
      <c r="J9" s="133"/>
      <c r="K9" s="52"/>
      <c r="L9" s="1"/>
      <c r="M9" s="1"/>
      <c r="N9" s="5">
        <v>0.2</v>
      </c>
      <c r="O9" s="1"/>
      <c r="P9" s="1"/>
      <c r="Q9" s="1"/>
      <c r="R9" s="1"/>
      <c r="S9" s="1"/>
      <c r="T9" s="1"/>
      <c r="U9" s="1"/>
      <c r="V9" s="1"/>
      <c r="W9" s="1"/>
    </row>
    <row r="10" spans="1:23" s="2" customFormat="1" x14ac:dyDescent="0.35">
      <c r="A10" s="1"/>
      <c r="B10" s="44"/>
      <c r="C10" s="54" t="s">
        <v>14</v>
      </c>
      <c r="D10" s="140"/>
      <c r="E10" s="137"/>
      <c r="F10" s="137"/>
      <c r="G10" s="51"/>
      <c r="H10" s="54" t="s">
        <v>14</v>
      </c>
      <c r="I10" s="132"/>
      <c r="J10" s="133"/>
      <c r="K10" s="5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s="2" customFormat="1" x14ac:dyDescent="0.35">
      <c r="A11" s="1"/>
      <c r="B11" s="44"/>
      <c r="C11" s="55" t="s">
        <v>15</v>
      </c>
      <c r="D11" s="136"/>
      <c r="E11" s="137"/>
      <c r="F11" s="137"/>
      <c r="G11" s="51"/>
      <c r="H11" s="55" t="s">
        <v>15</v>
      </c>
      <c r="I11" s="134"/>
      <c r="J11" s="133"/>
      <c r="K11" s="5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s="2" customFormat="1" ht="15" thickBot="1" x14ac:dyDescent="0.4">
      <c r="A12" s="1"/>
      <c r="B12" s="44"/>
      <c r="C12" s="56"/>
      <c r="D12" s="59"/>
      <c r="E12" s="59"/>
      <c r="F12" s="59"/>
      <c r="G12" s="51"/>
      <c r="H12" s="59"/>
      <c r="I12" s="58"/>
      <c r="J12" s="62"/>
      <c r="K12" s="52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s="2" customFormat="1" ht="16" thickBot="1" x14ac:dyDescent="0.4">
      <c r="A13" s="1"/>
      <c r="B13" s="44"/>
      <c r="C13" s="56"/>
      <c r="D13" s="50"/>
      <c r="E13" s="50"/>
      <c r="F13" s="50"/>
      <c r="G13" s="51"/>
      <c r="H13" s="60" t="s">
        <v>50</v>
      </c>
      <c r="I13" s="100" t="s">
        <v>43</v>
      </c>
      <c r="J13" s="62"/>
      <c r="K13" s="52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9" customHeight="1" x14ac:dyDescent="0.35">
      <c r="B14" s="44"/>
      <c r="C14" s="57"/>
      <c r="D14" s="50"/>
      <c r="E14" s="50"/>
      <c r="F14" s="50"/>
      <c r="G14" s="50"/>
      <c r="H14" s="50"/>
      <c r="I14" s="50"/>
      <c r="J14" s="63"/>
      <c r="K14" s="52"/>
    </row>
    <row r="15" spans="1:23" ht="6.75" customHeight="1" x14ac:dyDescent="0.35">
      <c r="B15" s="44"/>
      <c r="C15" s="50"/>
      <c r="D15" s="50"/>
      <c r="E15" s="50"/>
      <c r="F15" s="50"/>
      <c r="G15" s="50"/>
      <c r="H15" s="50"/>
      <c r="I15" s="50"/>
      <c r="J15" s="50"/>
      <c r="K15" s="52"/>
    </row>
    <row r="16" spans="1:23" x14ac:dyDescent="0.35">
      <c r="B16" s="44"/>
      <c r="C16" s="58"/>
      <c r="D16" s="50"/>
      <c r="E16" s="50"/>
      <c r="F16" s="50"/>
      <c r="G16" s="50"/>
      <c r="H16" s="61"/>
      <c r="I16" s="50"/>
      <c r="J16" s="50"/>
      <c r="K16" s="52"/>
    </row>
    <row r="17" spans="1:14" ht="21" customHeight="1" x14ac:dyDescent="0.35">
      <c r="B17" s="44"/>
      <c r="C17" s="128" t="s">
        <v>1</v>
      </c>
      <c r="D17" s="129"/>
      <c r="E17" s="129"/>
      <c r="F17" s="129"/>
      <c r="G17" s="126" t="s">
        <v>7</v>
      </c>
      <c r="H17" s="127"/>
      <c r="I17" s="65" t="s">
        <v>2</v>
      </c>
      <c r="J17" s="66" t="s">
        <v>6</v>
      </c>
      <c r="K17" s="52"/>
      <c r="M17" s="1" t="s">
        <v>4</v>
      </c>
      <c r="N17" s="1" t="s">
        <v>3</v>
      </c>
    </row>
    <row r="18" spans="1:14" ht="6.75" customHeight="1" x14ac:dyDescent="0.35">
      <c r="B18" s="44"/>
      <c r="C18" s="67"/>
      <c r="D18" s="67"/>
      <c r="E18" s="67"/>
      <c r="F18" s="67"/>
      <c r="G18" s="67"/>
      <c r="H18" s="71"/>
      <c r="I18" s="69"/>
      <c r="J18" s="70"/>
      <c r="K18" s="52"/>
    </row>
    <row r="19" spans="1:14" ht="18" customHeight="1" x14ac:dyDescent="0.35">
      <c r="A19" s="7">
        <v>5</v>
      </c>
      <c r="B19" s="44"/>
      <c r="C19" s="123" t="str">
        <f>+Data!D2</f>
        <v>Eau Florale de Romarin Bio * - 200ml</v>
      </c>
      <c r="D19" s="124"/>
      <c r="E19" s="124"/>
      <c r="F19" s="125"/>
      <c r="G19" s="121">
        <f>+Data!E2</f>
        <v>12</v>
      </c>
      <c r="H19" s="122"/>
      <c r="I19" s="98">
        <v>0</v>
      </c>
      <c r="J19" s="20">
        <f>IF(I19="","",+I19*G19)</f>
        <v>0</v>
      </c>
      <c r="K19" s="52"/>
      <c r="M19" s="4" t="e">
        <f>#REF!</f>
        <v>#REF!</v>
      </c>
      <c r="N19" s="8">
        <f>IF(ISERROR(J19*#REF!),0,J19*#REF!)</f>
        <v>0</v>
      </c>
    </row>
    <row r="20" spans="1:14" ht="18" customHeight="1" x14ac:dyDescent="0.35">
      <c r="A20" s="7"/>
      <c r="B20" s="44"/>
      <c r="C20" s="123" t="str">
        <f>+Data!D3</f>
        <v>Eau Florale de Lavande Bio * - 200ml</v>
      </c>
      <c r="D20" s="124"/>
      <c r="E20" s="124"/>
      <c r="F20" s="125"/>
      <c r="G20" s="121">
        <f>+Data!E3</f>
        <v>12</v>
      </c>
      <c r="H20" s="122"/>
      <c r="I20" s="98">
        <v>0</v>
      </c>
      <c r="J20" s="20">
        <f t="shared" ref="J20:J23" si="0">IF(I20="","",+I20*G20)</f>
        <v>0</v>
      </c>
      <c r="K20" s="52"/>
      <c r="M20" s="4" t="e">
        <f>#REF!</f>
        <v>#REF!</v>
      </c>
      <c r="N20" s="8">
        <f>IF(ISERROR(J20*#REF!),0,J20*#REF!)</f>
        <v>0</v>
      </c>
    </row>
    <row r="21" spans="1:14" ht="18" customHeight="1" x14ac:dyDescent="0.35">
      <c r="A21" s="7"/>
      <c r="B21" s="44"/>
      <c r="C21" s="123" t="str">
        <f>+Data!D4</f>
        <v>Huile Essentielle de Lavande Fine  Bio * - 5 ml</v>
      </c>
      <c r="D21" s="124"/>
      <c r="E21" s="124"/>
      <c r="F21" s="125"/>
      <c r="G21" s="121">
        <f>+Data!E4</f>
        <v>10.5</v>
      </c>
      <c r="H21" s="122"/>
      <c r="I21" s="98">
        <v>0</v>
      </c>
      <c r="J21" s="20">
        <f t="shared" si="0"/>
        <v>0</v>
      </c>
      <c r="K21" s="52"/>
      <c r="M21" s="4" t="e">
        <f>#REF!</f>
        <v>#REF!</v>
      </c>
      <c r="N21" s="8">
        <f>IF(ISERROR(J21*#REF!),0,J21*#REF!)</f>
        <v>0</v>
      </c>
    </row>
    <row r="22" spans="1:14" ht="18" customHeight="1" x14ac:dyDescent="0.35">
      <c r="A22" s="7"/>
      <c r="B22" s="44"/>
      <c r="C22" s="123" t="str">
        <f>+Data!D5</f>
        <v>Huile Essentielle de Sauge Sclarée Bio * - 5 ml</v>
      </c>
      <c r="D22" s="124"/>
      <c r="E22" s="124"/>
      <c r="F22" s="125"/>
      <c r="G22" s="121">
        <f>+Data!E5</f>
        <v>22</v>
      </c>
      <c r="H22" s="122"/>
      <c r="I22" s="98">
        <v>0</v>
      </c>
      <c r="J22" s="20">
        <f t="shared" si="0"/>
        <v>0</v>
      </c>
      <c r="K22" s="52"/>
      <c r="M22" s="4" t="e">
        <f>#REF!</f>
        <v>#REF!</v>
      </c>
      <c r="N22" s="8">
        <f>IF(ISERROR(J22*#REF!),0,J22*#REF!)</f>
        <v>0</v>
      </c>
    </row>
    <row r="23" spans="1:14" ht="18" customHeight="1" thickBot="1" x14ac:dyDescent="0.4">
      <c r="A23" s="7"/>
      <c r="B23" s="44"/>
      <c r="C23" s="123" t="str">
        <f>+Data!D6</f>
        <v>Huile Essentielle de Romarin  Bio * - 5 ml</v>
      </c>
      <c r="D23" s="124"/>
      <c r="E23" s="124"/>
      <c r="F23" s="125"/>
      <c r="G23" s="121">
        <f>+Data!E6</f>
        <v>10.5</v>
      </c>
      <c r="H23" s="122"/>
      <c r="I23" s="99">
        <v>0</v>
      </c>
      <c r="J23" s="21">
        <f t="shared" si="0"/>
        <v>0</v>
      </c>
      <c r="K23" s="52"/>
      <c r="M23" s="4" t="e">
        <f>#REF!</f>
        <v>#REF!</v>
      </c>
      <c r="N23" s="8">
        <f>IF(ISERROR(J23*#REF!),0,J23*#REF!)</f>
        <v>0</v>
      </c>
    </row>
    <row r="24" spans="1:14" ht="15" thickTop="1" x14ac:dyDescent="0.35">
      <c r="B24" s="44"/>
      <c r="C24" s="68" t="s">
        <v>10</v>
      </c>
      <c r="D24" s="47"/>
      <c r="E24" s="47"/>
      <c r="F24" s="47"/>
      <c r="G24" s="47"/>
      <c r="H24" s="72"/>
      <c r="I24" s="72"/>
      <c r="J24" s="72"/>
      <c r="K24" s="52"/>
      <c r="N24" s="9">
        <f>SUM(N19:N23)</f>
        <v>0</v>
      </c>
    </row>
    <row r="25" spans="1:14" ht="21.75" customHeight="1" thickBot="1" x14ac:dyDescent="0.4">
      <c r="B25" s="44"/>
      <c r="C25" s="47"/>
      <c r="D25" s="47"/>
      <c r="E25" s="47"/>
      <c r="F25" s="47"/>
      <c r="G25" s="47"/>
      <c r="H25" s="47"/>
      <c r="I25" s="73" t="s">
        <v>0</v>
      </c>
      <c r="J25" s="74" t="s">
        <v>0</v>
      </c>
      <c r="K25" s="52"/>
    </row>
    <row r="26" spans="1:14" ht="15.75" customHeight="1" x14ac:dyDescent="0.35">
      <c r="B26" s="44"/>
      <c r="C26" s="75" t="s">
        <v>49</v>
      </c>
      <c r="D26" s="76"/>
      <c r="E26" s="77"/>
      <c r="F26" s="50"/>
      <c r="G26" s="50"/>
      <c r="H26" s="78" t="s">
        <v>27</v>
      </c>
      <c r="I26" s="115">
        <f>SUM(J19:J23)</f>
        <v>0</v>
      </c>
      <c r="J26" s="116"/>
      <c r="K26" s="52"/>
    </row>
    <row r="27" spans="1:14" ht="15.5" x14ac:dyDescent="0.35">
      <c r="B27" s="44"/>
      <c r="C27" s="103" t="s">
        <v>37</v>
      </c>
      <c r="D27" s="101"/>
      <c r="E27" s="79"/>
      <c r="F27" s="80"/>
      <c r="G27" s="80"/>
      <c r="H27" s="81" t="s">
        <v>26</v>
      </c>
      <c r="I27" s="115">
        <f>(IF(OR((I26&gt;50),(I13="oui")),0,Data!H8))</f>
        <v>0</v>
      </c>
      <c r="J27" s="116"/>
      <c r="K27" s="52"/>
      <c r="L27" s="6"/>
    </row>
    <row r="28" spans="1:14" ht="15.65" customHeight="1" x14ac:dyDescent="0.35">
      <c r="B28" s="44"/>
      <c r="C28" s="102"/>
      <c r="D28" s="101"/>
      <c r="E28" s="83"/>
      <c r="F28" s="80"/>
      <c r="G28" s="80"/>
      <c r="H28" s="84" t="s">
        <v>28</v>
      </c>
      <c r="I28" s="117">
        <f>SUM(I26:J27)</f>
        <v>0</v>
      </c>
      <c r="J28" s="118"/>
      <c r="K28" s="52"/>
    </row>
    <row r="29" spans="1:14" ht="15.5" x14ac:dyDescent="0.35">
      <c r="B29" s="44"/>
      <c r="C29" s="102"/>
      <c r="D29" s="101"/>
      <c r="E29" s="85"/>
      <c r="F29" s="50"/>
      <c r="G29" s="50"/>
      <c r="H29" s="86" t="s">
        <v>5</v>
      </c>
      <c r="I29" s="87"/>
      <c r="J29" s="11"/>
      <c r="K29" s="52"/>
    </row>
    <row r="30" spans="1:14" ht="15.5" x14ac:dyDescent="0.35">
      <c r="B30" s="44"/>
      <c r="C30" s="102"/>
      <c r="D30" s="101"/>
      <c r="E30" s="85"/>
      <c r="F30" s="50"/>
      <c r="G30" s="50"/>
      <c r="H30" s="86"/>
      <c r="I30" s="87"/>
      <c r="J30" s="11"/>
      <c r="K30" s="52"/>
    </row>
    <row r="31" spans="1:14" ht="15" thickBot="1" x14ac:dyDescent="0.4">
      <c r="B31" s="44"/>
      <c r="C31" s="88" t="s">
        <v>40</v>
      </c>
      <c r="D31" s="50"/>
      <c r="E31" s="85"/>
      <c r="F31" s="50"/>
      <c r="G31" s="50"/>
      <c r="H31" s="97" t="s">
        <v>25</v>
      </c>
      <c r="I31" s="96"/>
      <c r="J31" s="96"/>
      <c r="K31" s="52"/>
    </row>
    <row r="32" spans="1:14" x14ac:dyDescent="0.35">
      <c r="B32" s="44"/>
      <c r="C32" s="82" t="s">
        <v>39</v>
      </c>
      <c r="D32" s="50"/>
      <c r="E32" s="85"/>
      <c r="F32" s="50"/>
      <c r="G32" s="50"/>
      <c r="H32" s="107"/>
      <c r="I32" s="108"/>
      <c r="J32" s="109"/>
      <c r="K32" s="52"/>
    </row>
    <row r="33" spans="2:11" ht="15" thickBot="1" x14ac:dyDescent="0.4">
      <c r="B33" s="44"/>
      <c r="C33" s="89" t="s">
        <v>41</v>
      </c>
      <c r="D33" s="90"/>
      <c r="E33" s="91"/>
      <c r="F33" s="47"/>
      <c r="G33" s="47"/>
      <c r="H33" s="110"/>
      <c r="I33" s="111"/>
      <c r="J33" s="112"/>
      <c r="K33" s="52"/>
    </row>
    <row r="34" spans="2:11" ht="13" customHeight="1" x14ac:dyDescent="0.35">
      <c r="B34" s="44"/>
      <c r="C34" s="47"/>
      <c r="D34" s="47"/>
      <c r="E34" s="47"/>
      <c r="F34" s="47"/>
      <c r="G34" s="47"/>
      <c r="H34" s="47"/>
      <c r="I34" s="47"/>
      <c r="J34" s="47"/>
      <c r="K34" s="52"/>
    </row>
    <row r="35" spans="2:11" x14ac:dyDescent="0.35">
      <c r="B35" s="44"/>
      <c r="C35" s="92" t="s">
        <v>8</v>
      </c>
      <c r="D35" s="47"/>
      <c r="E35" s="47"/>
      <c r="F35" s="47"/>
      <c r="G35" s="47"/>
      <c r="H35" s="50"/>
      <c r="I35" s="93"/>
      <c r="J35" s="10"/>
      <c r="K35" s="52"/>
    </row>
    <row r="36" spans="2:11" x14ac:dyDescent="0.35">
      <c r="B36" s="44"/>
      <c r="C36" s="92" t="s">
        <v>9</v>
      </c>
      <c r="D36" s="72"/>
      <c r="E36" s="72"/>
      <c r="F36" s="72"/>
      <c r="G36" s="72"/>
      <c r="H36" s="47"/>
      <c r="I36" s="93"/>
      <c r="J36" s="10"/>
      <c r="K36" s="52"/>
    </row>
    <row r="37" spans="2:11" ht="15" thickBot="1" x14ac:dyDescent="0.4">
      <c r="B37" s="64"/>
      <c r="C37" s="94"/>
      <c r="D37" s="94" t="s">
        <v>20</v>
      </c>
      <c r="E37" s="94"/>
      <c r="F37" s="94"/>
      <c r="G37" s="94"/>
      <c r="H37" s="94"/>
      <c r="I37" s="94"/>
      <c r="J37" s="94"/>
      <c r="K37" s="95"/>
    </row>
    <row r="38" spans="2:11" s="47" customFormat="1" ht="15" thickTop="1" x14ac:dyDescent="0.35">
      <c r="B38" s="50"/>
      <c r="C38" s="50"/>
      <c r="D38" s="50"/>
      <c r="E38" s="50"/>
      <c r="F38" s="50"/>
      <c r="G38" s="50"/>
      <c r="H38" s="50"/>
      <c r="I38" s="50"/>
      <c r="J38" s="50"/>
      <c r="K38" s="50"/>
    </row>
    <row r="39" spans="2:11" s="47" customFormat="1" x14ac:dyDescent="0.35"/>
    <row r="40" spans="2:11" s="47" customFormat="1" x14ac:dyDescent="0.35"/>
    <row r="41" spans="2:11" s="47" customFormat="1" x14ac:dyDescent="0.35">
      <c r="C41" s="47" t="s">
        <v>42</v>
      </c>
      <c r="F41" s="47" t="s">
        <v>47</v>
      </c>
      <c r="I41" s="104"/>
      <c r="J41" s="105"/>
    </row>
    <row r="42" spans="2:11" s="47" customFormat="1" x14ac:dyDescent="0.35"/>
    <row r="43" spans="2:11" s="47" customFormat="1" ht="18.5" x14ac:dyDescent="0.45">
      <c r="C43" s="106"/>
      <c r="F43" s="47" t="s">
        <v>42</v>
      </c>
    </row>
    <row r="44" spans="2:11" s="47" customFormat="1" x14ac:dyDescent="0.35"/>
    <row r="45" spans="2:11" s="47" customFormat="1" x14ac:dyDescent="0.35"/>
    <row r="46" spans="2:11" s="47" customFormat="1" x14ac:dyDescent="0.35"/>
    <row r="47" spans="2:11" s="47" customFormat="1" x14ac:dyDescent="0.35"/>
    <row r="48" spans="2:11" s="47" customFormat="1" x14ac:dyDescent="0.35"/>
    <row r="49" s="47" customFormat="1" x14ac:dyDescent="0.35"/>
    <row r="50" s="47" customFormat="1" x14ac:dyDescent="0.35"/>
    <row r="51" s="47" customFormat="1" x14ac:dyDescent="0.35"/>
    <row r="52" s="47" customFormat="1" x14ac:dyDescent="0.35"/>
    <row r="53" s="47" customFormat="1" x14ac:dyDescent="0.35"/>
    <row r="54" s="47" customFormat="1" x14ac:dyDescent="0.35"/>
    <row r="55" s="47" customFormat="1" x14ac:dyDescent="0.35"/>
    <row r="56" s="47" customFormat="1" x14ac:dyDescent="0.35"/>
    <row r="57" s="47" customFormat="1" x14ac:dyDescent="0.35"/>
    <row r="58" s="47" customFormat="1" x14ac:dyDescent="0.35"/>
    <row r="59" s="47" customFormat="1" x14ac:dyDescent="0.35"/>
    <row r="60" s="47" customFormat="1" x14ac:dyDescent="0.35"/>
    <row r="61" s="47" customFormat="1" x14ac:dyDescent="0.35"/>
    <row r="62" s="47" customFormat="1" x14ac:dyDescent="0.35"/>
    <row r="63" s="47" customFormat="1" x14ac:dyDescent="0.35"/>
    <row r="64" s="47" customFormat="1" x14ac:dyDescent="0.35"/>
    <row r="65" s="47" customFormat="1" x14ac:dyDescent="0.35"/>
    <row r="66" s="47" customFormat="1" x14ac:dyDescent="0.35"/>
    <row r="67" s="47" customFormat="1" x14ac:dyDescent="0.35"/>
    <row r="68" s="47" customFormat="1" x14ac:dyDescent="0.35"/>
    <row r="69" s="47" customFormat="1" x14ac:dyDescent="0.35"/>
    <row r="70" s="47" customFormat="1" x14ac:dyDescent="0.35"/>
    <row r="71" s="47" customFormat="1" x14ac:dyDescent="0.35"/>
    <row r="72" s="47" customFormat="1" x14ac:dyDescent="0.35"/>
    <row r="73" s="47" customFormat="1" x14ac:dyDescent="0.35"/>
    <row r="74" s="47" customFormat="1" x14ac:dyDescent="0.35"/>
    <row r="75" s="47" customFormat="1" x14ac:dyDescent="0.35"/>
    <row r="76" s="47" customFormat="1" x14ac:dyDescent="0.35"/>
    <row r="77" s="47" customFormat="1" x14ac:dyDescent="0.35"/>
    <row r="78" s="47" customFormat="1" x14ac:dyDescent="0.35"/>
    <row r="79" s="47" customFormat="1" x14ac:dyDescent="0.35"/>
    <row r="80" s="47" customFormat="1" x14ac:dyDescent="0.35"/>
    <row r="81" s="47" customFormat="1" x14ac:dyDescent="0.35"/>
    <row r="82" s="47" customFormat="1" x14ac:dyDescent="0.35"/>
    <row r="83" s="47" customFormat="1" x14ac:dyDescent="0.35"/>
    <row r="84" s="47" customFormat="1" x14ac:dyDescent="0.35"/>
    <row r="85" s="47" customFormat="1" x14ac:dyDescent="0.35"/>
    <row r="86" s="47" customFormat="1" x14ac:dyDescent="0.35"/>
    <row r="87" s="47" customFormat="1" x14ac:dyDescent="0.35"/>
    <row r="88" s="47" customFormat="1" x14ac:dyDescent="0.35"/>
    <row r="89" s="47" customFormat="1" x14ac:dyDescent="0.35"/>
    <row r="90" s="47" customFormat="1" x14ac:dyDescent="0.35"/>
    <row r="91" s="47" customFormat="1" x14ac:dyDescent="0.35"/>
    <row r="92" s="47" customFormat="1" x14ac:dyDescent="0.35"/>
    <row r="93" s="47" customFormat="1" x14ac:dyDescent="0.35"/>
    <row r="94" s="47" customFormat="1" x14ac:dyDescent="0.35"/>
    <row r="95" s="47" customFormat="1" x14ac:dyDescent="0.35"/>
    <row r="96" s="47" customFormat="1" x14ac:dyDescent="0.35"/>
    <row r="97" s="47" customFormat="1" x14ac:dyDescent="0.35"/>
    <row r="98" s="47" customFormat="1" x14ac:dyDescent="0.35"/>
    <row r="99" s="47" customFormat="1" x14ac:dyDescent="0.35"/>
    <row r="100" s="47" customFormat="1" x14ac:dyDescent="0.35"/>
    <row r="101" s="47" customFormat="1" x14ac:dyDescent="0.35"/>
    <row r="102" s="47" customFormat="1" x14ac:dyDescent="0.35"/>
    <row r="103" s="47" customFormat="1" x14ac:dyDescent="0.35"/>
    <row r="104" s="47" customFormat="1" x14ac:dyDescent="0.35"/>
    <row r="105" s="47" customFormat="1" x14ac:dyDescent="0.35"/>
    <row r="106" s="47" customFormat="1" x14ac:dyDescent="0.35"/>
    <row r="107" s="47" customFormat="1" x14ac:dyDescent="0.35"/>
    <row r="108" s="47" customFormat="1" x14ac:dyDescent="0.35"/>
    <row r="109" s="47" customFormat="1" x14ac:dyDescent="0.35"/>
    <row r="110" s="47" customFormat="1" x14ac:dyDescent="0.35"/>
    <row r="111" s="47" customFormat="1" x14ac:dyDescent="0.35"/>
    <row r="112" s="47" customFormat="1" x14ac:dyDescent="0.35"/>
    <row r="113" s="47" customFormat="1" x14ac:dyDescent="0.35"/>
    <row r="114" s="47" customFormat="1" x14ac:dyDescent="0.35"/>
    <row r="115" s="47" customFormat="1" x14ac:dyDescent="0.35"/>
    <row r="116" s="47" customFormat="1" x14ac:dyDescent="0.35"/>
    <row r="117" s="47" customFormat="1" x14ac:dyDescent="0.35"/>
    <row r="118" s="47" customFormat="1" x14ac:dyDescent="0.35"/>
    <row r="119" s="47" customFormat="1" x14ac:dyDescent="0.35"/>
    <row r="120" s="47" customFormat="1" x14ac:dyDescent="0.35"/>
    <row r="121" s="47" customFormat="1" x14ac:dyDescent="0.35"/>
    <row r="122" s="47" customFormat="1" x14ac:dyDescent="0.35"/>
    <row r="123" s="47" customFormat="1" x14ac:dyDescent="0.35"/>
    <row r="124" s="47" customFormat="1" x14ac:dyDescent="0.35"/>
    <row r="125" s="47" customFormat="1" x14ac:dyDescent="0.35"/>
    <row r="126" s="47" customFormat="1" x14ac:dyDescent="0.35"/>
    <row r="127" s="47" customFormat="1" x14ac:dyDescent="0.35"/>
    <row r="128" s="47" customFormat="1" x14ac:dyDescent="0.35"/>
    <row r="129" s="47" customFormat="1" x14ac:dyDescent="0.35"/>
    <row r="130" s="47" customFormat="1" x14ac:dyDescent="0.35"/>
    <row r="131" s="47" customFormat="1" x14ac:dyDescent="0.35"/>
    <row r="132" s="47" customFormat="1" x14ac:dyDescent="0.35"/>
    <row r="133" s="47" customFormat="1" x14ac:dyDescent="0.35"/>
    <row r="134" s="47" customFormat="1" x14ac:dyDescent="0.35"/>
  </sheetData>
  <sheetProtection algorithmName="SHA-512" hashValue="Q43o3esEQ+2d1jCGTDRgwEPRxKfbkAlZVMl3EOkLN/96s7YJUKlKKYbFczfCKrraD0eGO/K2XSvl2ryj94nRYA==" saltValue="0eAwt8EkMjAf0TFT9MMPyQ==" spinCount="100000" sheet="1" objects="1" scenarios="1" selectLockedCells="1"/>
  <mergeCells count="29">
    <mergeCell ref="C20:F20"/>
    <mergeCell ref="C21:F21"/>
    <mergeCell ref="C22:F22"/>
    <mergeCell ref="I7:J7"/>
    <mergeCell ref="I8:J8"/>
    <mergeCell ref="I9:J9"/>
    <mergeCell ref="I10:J10"/>
    <mergeCell ref="I11:J11"/>
    <mergeCell ref="D7:F7"/>
    <mergeCell ref="D8:F8"/>
    <mergeCell ref="D9:F9"/>
    <mergeCell ref="D10:F10"/>
    <mergeCell ref="D11:F11"/>
    <mergeCell ref="H32:J33"/>
    <mergeCell ref="C3:D4"/>
    <mergeCell ref="C6:F6"/>
    <mergeCell ref="I26:J26"/>
    <mergeCell ref="I27:J27"/>
    <mergeCell ref="I28:J28"/>
    <mergeCell ref="H3:J3"/>
    <mergeCell ref="G23:H23"/>
    <mergeCell ref="C23:F23"/>
    <mergeCell ref="G17:H17"/>
    <mergeCell ref="G19:H19"/>
    <mergeCell ref="G20:H20"/>
    <mergeCell ref="G21:H21"/>
    <mergeCell ref="G22:H22"/>
    <mergeCell ref="C17:F17"/>
    <mergeCell ref="C19:F19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4" orientation="portrait" r:id="rId1"/>
  <ignoredErrors>
    <ignoredError sqref="C19:C23 G19 I28 G21:G22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3</xdr:col>
                    <xdr:colOff>31750</xdr:colOff>
                    <xdr:row>25</xdr:row>
                    <xdr:rowOff>95250</xdr:rowOff>
                  </from>
                  <to>
                    <xdr:col>4</xdr:col>
                    <xdr:colOff>31750</xdr:colOff>
                    <xdr:row>27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3</xdr:col>
                    <xdr:colOff>19050</xdr:colOff>
                    <xdr:row>26</xdr:row>
                    <xdr:rowOff>146050</xdr:rowOff>
                  </from>
                  <to>
                    <xdr:col>4</xdr:col>
                    <xdr:colOff>31750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3</xdr:col>
                    <xdr:colOff>12700</xdr:colOff>
                    <xdr:row>28</xdr:row>
                    <xdr:rowOff>12700</xdr:rowOff>
                  </from>
                  <to>
                    <xdr:col>4</xdr:col>
                    <xdr:colOff>31750</xdr:colOff>
                    <xdr:row>30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Data!$I$2:$I$3</xm:f>
          </x14:formula1>
          <xm:sqref>I13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I12"/>
  <sheetViews>
    <sheetView workbookViewId="0">
      <selection activeCell="D10" sqref="D10"/>
    </sheetView>
  </sheetViews>
  <sheetFormatPr baseColWidth="10" defaultRowHeight="14.5" x14ac:dyDescent="0.35"/>
  <cols>
    <col min="1" max="1" width="20.7265625" customWidth="1"/>
    <col min="2" max="2" width="24.26953125" customWidth="1"/>
    <col min="3" max="3" width="20.26953125" customWidth="1"/>
    <col min="4" max="4" width="41.81640625" customWidth="1"/>
    <col min="6" max="6" width="21.453125" customWidth="1"/>
    <col min="7" max="7" width="23.54296875" customWidth="1"/>
    <col min="8" max="8" width="29.81640625" customWidth="1"/>
    <col min="9" max="9" width="21.453125" customWidth="1"/>
  </cols>
  <sheetData>
    <row r="1" spans="1:9" ht="15.5" thickTop="1" thickBot="1" x14ac:dyDescent="0.4">
      <c r="A1" s="25" t="s">
        <v>21</v>
      </c>
      <c r="B1" s="26" t="s">
        <v>31</v>
      </c>
      <c r="C1" s="26" t="s">
        <v>32</v>
      </c>
      <c r="D1" s="26" t="s">
        <v>29</v>
      </c>
      <c r="E1" s="26" t="s">
        <v>33</v>
      </c>
      <c r="F1" s="26" t="s">
        <v>34</v>
      </c>
      <c r="G1" s="27" t="s">
        <v>36</v>
      </c>
      <c r="H1" s="32" t="s">
        <v>35</v>
      </c>
      <c r="I1" s="37" t="s">
        <v>38</v>
      </c>
    </row>
    <row r="2" spans="1:9" ht="39" customHeight="1" x14ac:dyDescent="0.35">
      <c r="A2" s="13" t="s">
        <v>22</v>
      </c>
      <c r="B2" s="14">
        <v>250</v>
      </c>
      <c r="C2" s="15">
        <v>4.99</v>
      </c>
      <c r="D2" s="16" t="s">
        <v>51</v>
      </c>
      <c r="E2" s="15">
        <v>12</v>
      </c>
      <c r="F2" s="17">
        <v>250</v>
      </c>
      <c r="G2" s="24">
        <f>+F2*'BON DE COMMANDE'!I19</f>
        <v>0</v>
      </c>
      <c r="H2" s="33">
        <f>IF(AND(G8&gt;0,G8&lt;251),C2,0)</f>
        <v>0</v>
      </c>
      <c r="I2" s="38" t="s">
        <v>43</v>
      </c>
    </row>
    <row r="3" spans="1:9" x14ac:dyDescent="0.35">
      <c r="A3" s="13" t="s">
        <v>23</v>
      </c>
      <c r="B3" s="17">
        <v>500</v>
      </c>
      <c r="C3" s="15">
        <v>6.99</v>
      </c>
      <c r="D3" s="16" t="s">
        <v>52</v>
      </c>
      <c r="E3" s="15">
        <v>12</v>
      </c>
      <c r="F3" s="17">
        <v>250</v>
      </c>
      <c r="G3" s="24">
        <f>+F3*'BON DE COMMANDE'!I20</f>
        <v>0</v>
      </c>
      <c r="H3" s="34">
        <f>IF(AND(G8&gt;250,G8&lt;501),C3,0)</f>
        <v>0</v>
      </c>
      <c r="I3" s="39" t="s">
        <v>44</v>
      </c>
    </row>
    <row r="4" spans="1:9" x14ac:dyDescent="0.35">
      <c r="A4" s="13" t="s">
        <v>24</v>
      </c>
      <c r="B4" s="17">
        <v>750</v>
      </c>
      <c r="C4" s="15">
        <v>8.1</v>
      </c>
      <c r="D4" s="16" t="s">
        <v>17</v>
      </c>
      <c r="E4" s="15">
        <v>10.5</v>
      </c>
      <c r="F4" s="17">
        <v>20</v>
      </c>
      <c r="G4" s="24">
        <f>+F4*'BON DE COMMANDE'!I21</f>
        <v>0</v>
      </c>
      <c r="H4" s="34">
        <f>IF(AND(G8&gt;500,G8&lt;751),C4,0)</f>
        <v>0</v>
      </c>
      <c r="I4" s="39"/>
    </row>
    <row r="5" spans="1:9" x14ac:dyDescent="0.35">
      <c r="A5" s="18"/>
      <c r="B5" s="17">
        <v>1000</v>
      </c>
      <c r="C5" s="15">
        <v>8.8000000000000007</v>
      </c>
      <c r="D5" s="16" t="s">
        <v>18</v>
      </c>
      <c r="E5" s="15">
        <v>22</v>
      </c>
      <c r="F5" s="17">
        <v>20</v>
      </c>
      <c r="G5" s="24">
        <f>+F5*'BON DE COMMANDE'!I22</f>
        <v>0</v>
      </c>
      <c r="H5" s="34">
        <f>IF(AND(G8&gt;750,G8&lt;1001),C5,0)</f>
        <v>0</v>
      </c>
      <c r="I5" s="39"/>
    </row>
    <row r="6" spans="1:9" x14ac:dyDescent="0.35">
      <c r="A6" s="18"/>
      <c r="B6" s="17">
        <v>2000</v>
      </c>
      <c r="C6" s="15">
        <v>10.15</v>
      </c>
      <c r="D6" s="16" t="s">
        <v>19</v>
      </c>
      <c r="E6" s="15">
        <v>10.5</v>
      </c>
      <c r="F6" s="17">
        <v>20</v>
      </c>
      <c r="G6" s="24">
        <f>+F6*'BON DE COMMANDE'!I23</f>
        <v>0</v>
      </c>
      <c r="H6" s="34">
        <f>IF(AND(G8&gt;1000,G8&lt;2001),C6,0)</f>
        <v>0</v>
      </c>
      <c r="I6" s="39"/>
    </row>
    <row r="7" spans="1:9" ht="15" thickBot="1" x14ac:dyDescent="0.4">
      <c r="A7" s="18"/>
      <c r="B7" s="17">
        <v>3000</v>
      </c>
      <c r="C7" s="15">
        <v>15.6</v>
      </c>
      <c r="D7" s="16"/>
      <c r="E7" s="16"/>
      <c r="F7" s="16"/>
      <c r="G7" s="31"/>
      <c r="H7" s="35">
        <f>IF(AND(G8&gt;2000,G8&lt;5001),C7,0)</f>
        <v>0</v>
      </c>
      <c r="I7" s="39"/>
    </row>
    <row r="8" spans="1:9" ht="15.5" thickTop="1" thickBot="1" x14ac:dyDescent="0.4">
      <c r="A8" s="12"/>
      <c r="B8" s="28"/>
      <c r="C8" s="19"/>
      <c r="D8" s="19"/>
      <c r="E8" s="19"/>
      <c r="F8" s="19"/>
      <c r="G8" s="23">
        <f>SUM(G2:G7)</f>
        <v>0</v>
      </c>
      <c r="H8" s="36">
        <f>SUM(H2:H7)</f>
        <v>0</v>
      </c>
      <c r="I8" s="40"/>
    </row>
    <row r="9" spans="1:9" ht="15" thickTop="1" x14ac:dyDescent="0.35">
      <c r="A9" s="29"/>
      <c r="B9" s="30"/>
    </row>
    <row r="12" spans="1:9" ht="17.5" x14ac:dyDescent="0.45">
      <c r="D12" s="22"/>
    </row>
  </sheetData>
  <sheetProtection algorithmName="SHA-512" hashValue="7/WfmUWY7RJ2BZeglj64sRWsrud3xnajM9cOmcab2PTbClzfLEsv+IiqeceTwXmqdt9s56HmxeLlfjRLKALkHQ==" saltValue="BHNYhznHmMU9ABnm3KXZIg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BON DE COMMANDE</vt:lpstr>
      <vt:lpstr>Data</vt:lpstr>
      <vt:lpstr>'BON DE COMMANDE'!Zone_d_impression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Antoine MECHAIN</cp:lastModifiedBy>
  <cp:lastPrinted>2024-05-27T20:44:32Z</cp:lastPrinted>
  <dcterms:created xsi:type="dcterms:W3CDTF">2017-03-10T07:42:05Z</dcterms:created>
  <dcterms:modified xsi:type="dcterms:W3CDTF">2024-12-10T10:45:21Z</dcterms:modified>
</cp:coreProperties>
</file>